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<sst xmlns="http://schemas.openxmlformats.org/spreadsheetml/2006/main" count="156" uniqueCount="111">
  <si>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</si>
  <si>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</si>
  <si>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</si>
  <si>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</si>
  <si>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</si>
  <si>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</si>
  <si>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</si>
  <si>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</si>
  <si>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</si>
  <si>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</si>
  <si>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</si>
  <si>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</si>
  <si>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</si>
  <si>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</si>
  <si>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</si>
  <si>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</si>
  <si>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</si>
  <si>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</si>
  <si>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</si>
  <si>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</si>
  <si>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</si>
  <si>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</si>
  <si>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</si>
  <si>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</si>
  <si>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</si>
  <si>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</si>
  <si>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</si>
  <si>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</si>
  <si>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</si>
  <si>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</si>
  <si>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</si>
  <si>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</si>
  <si>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</si>
  <si>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</si>
  <si>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</si>
  <si>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</si>
  <si>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</si>
  <si>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</si>
  <si>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</si>
  <si>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</si>
  <si>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</si>
  <si>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</si>
  <si>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</si>
  <si>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</si>
  <si>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</si>
  <si>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</si>
  <si>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</si>
  <si>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</si>
  <si>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</si>
  <si>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</si>
  <si>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</si>
  <si>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</si>
  <si>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</si>
  <si>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</si>
  <si>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</si>
  <si>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</si>
  <si>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</si>
  <si>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</si>
  <si>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</si>
  <si>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</si>
  <si>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</si>
  <si>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</si>
  <si>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</si>
  <si>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</si>
  <si>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</si>
  <si>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</si>
  <si>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</si>
  <si>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</si>
  <si>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</si>
  <si>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</si>
  <si>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</si>
  <si>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</si>
  <si>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</si>
  <si>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</si>
  <si>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</si>
  <si>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</si>
  <si>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</si>
  <si>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</si>
  <si>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</si>
  <si>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</si>
  <si>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</si>
  <si>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</si>
  <si>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</si>
  <si>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</si>
  <si>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</si>
  <si>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</si>
  <si>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</si>
  <si>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</si>
  <si>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</si>
  <si>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</si>
  <si>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</si>
  <si>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</si>
  <si>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</si>
  <si>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</si>
  <si>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</si>
  <si>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</si>
  <si>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</si>
  <si>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</si>
  <si>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</si>
  <si>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</si>
  <si>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</si>
  <si>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</si>
  <si>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</si>
  <si>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</si>
  <si>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</si>
  <si>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</si>
  <si>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</si>
  <si>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</si>
  <si>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</si>
  <si>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</si>
  <si>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27.05.2014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</si>
</sst>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37146154"/>
        <c:axId val="65879931"/>
      </c:bar3D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46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56048468"/>
        <c:axId val="34674165"/>
      </c:bar3D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43632030"/>
        <c:axId val="57143951"/>
      </c:bar3D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2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44533512"/>
        <c:axId val="65257289"/>
      </c:bar3DChart>
      <c:cat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50444690"/>
        <c:axId val="51349027"/>
      </c:bar3DChart>
      <c:cat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49027"/>
        <c:crosses val="autoZero"/>
        <c:auto val="1"/>
        <c:lblOffset val="100"/>
        <c:tickLblSkip val="2"/>
        <c:noMultiLvlLbl val="0"/>
      </c:catAx>
      <c:valAx>
        <c:axId val="5134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59488060"/>
        <c:axId val="65630493"/>
      </c:bar3DChart>
      <c:cat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8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53803526"/>
        <c:axId val="14469687"/>
      </c:bar3D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5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63118320"/>
        <c:axId val="31193969"/>
      </c:bar3D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12310266"/>
        <c:axId val="43683531"/>
      </c:bar3D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1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4" sqref="B54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</f>
        <v>104789.70000000001</v>
      </c>
      <c r="E6" s="3">
        <f>D6/D134*100</f>
        <v>44.80219894388102</v>
      </c>
      <c r="F6" s="3">
        <f>D6/B6*100</f>
        <v>74.92465685352721</v>
      </c>
      <c r="G6" s="3">
        <f aca="true" t="shared" si="0" ref="G6:G41">D6/C6*100</f>
        <v>38.19448443676916</v>
      </c>
      <c r="H6" s="3">
        <f>B6-D6</f>
        <v>35070.399999999994</v>
      </c>
      <c r="I6" s="3">
        <f aca="true" t="shared" si="1" ref="I6:I41">C6-D6</f>
        <v>169568.5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</f>
        <v>81582.7</v>
      </c>
      <c r="E7" s="1">
        <f>D7/D6*100</f>
        <v>77.85373944194896</v>
      </c>
      <c r="F7" s="1">
        <f>D7/B7*100</f>
        <v>76.78689752799174</v>
      </c>
      <c r="G7" s="1">
        <f t="shared" si="0"/>
        <v>37.90924294150748</v>
      </c>
      <c r="H7" s="1">
        <f>B7-D7</f>
        <v>24662.90000000001</v>
      </c>
      <c r="I7" s="1">
        <f t="shared" si="1"/>
        <v>133622.60000000003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</f>
        <v>7.900000000000001</v>
      </c>
      <c r="E8" s="13">
        <f>D8/D6*100</f>
        <v>0.007538908881311808</v>
      </c>
      <c r="F8" s="1">
        <f>D8/B8*100</f>
        <v>33.76068376068377</v>
      </c>
      <c r="G8" s="1">
        <f t="shared" si="0"/>
        <v>17.713004484304935</v>
      </c>
      <c r="H8" s="1">
        <f aca="true" t="shared" si="2" ref="H8:H30">B8-D8</f>
        <v>15.499999999999996</v>
      </c>
      <c r="I8" s="1">
        <f t="shared" si="1"/>
        <v>36.7</v>
      </c>
    </row>
    <row r="9" spans="1:9" ht="18">
      <c r="A9" s="31" t="s">
        <v>1</v>
      </c>
      <c r="B9" s="52">
        <f>8162.7+88.6</f>
        <v>8251.3</v>
      </c>
      <c r="C9" s="53">
        <v>17103.7</v>
      </c>
      <c r="D9" s="58">
        <f>538.7+346.9+429.4+56.3+419.6+508.1+71-0.1+453.2+98.5+2.8+391.5+199.8+80.8+202.8+35.8+0.1+605.8+190.7+96.5+200+176+997.3+131.2+243.2+104+591.3+99.4+217.4</f>
        <v>7488</v>
      </c>
      <c r="E9" s="1">
        <f>D9/D6*100</f>
        <v>7.145740468767444</v>
      </c>
      <c r="F9" s="1">
        <f aca="true" t="shared" si="3" ref="F9:F39">D9/B9*100</f>
        <v>90.7493364681929</v>
      </c>
      <c r="G9" s="1">
        <f t="shared" si="0"/>
        <v>43.780000818536344</v>
      </c>
      <c r="H9" s="1">
        <f t="shared" si="2"/>
        <v>763.2999999999993</v>
      </c>
      <c r="I9" s="1">
        <f t="shared" si="1"/>
        <v>9615.7</v>
      </c>
    </row>
    <row r="10" spans="1:9" ht="18">
      <c r="A10" s="31" t="s">
        <v>0</v>
      </c>
      <c r="B10" s="52">
        <f>24290.4-88.6</f>
        <v>24201.800000000003</v>
      </c>
      <c r="C10" s="53">
        <v>39445.5</v>
      </c>
      <c r="D10" s="59">
        <f>1.1+76.7+36.7+34.9+18.5+42.2+88.1+82.5+80.9+400.1+1837.5+2957.3+365.3+150+4041.5+622.1+388.9+504.4+104+339.4+307.4+873.2+298.8+1030.7+5.1+301.4+159+4.7+44.9+145.5</f>
        <v>15342.8</v>
      </c>
      <c r="E10" s="1">
        <f>D10/D6*100</f>
        <v>14.641515339770987</v>
      </c>
      <c r="F10" s="1">
        <f t="shared" si="3"/>
        <v>63.395284648249294</v>
      </c>
      <c r="G10" s="1">
        <f t="shared" si="0"/>
        <v>38.896198552433106</v>
      </c>
      <c r="H10" s="1">
        <f t="shared" si="2"/>
        <v>8859.000000000004</v>
      </c>
      <c r="I10" s="1">
        <f t="shared" si="1"/>
        <v>24102.7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0.04504259483517941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321.10000000001384</v>
      </c>
      <c r="E12" s="1">
        <f>D12/D6*100</f>
        <v>0.3064232457961172</v>
      </c>
      <c r="F12" s="1">
        <f t="shared" si="3"/>
        <v>34.08343063369229</v>
      </c>
      <c r="G12" s="1">
        <f t="shared" si="0"/>
        <v>14.100030738155494</v>
      </c>
      <c r="H12" s="1">
        <f t="shared" si="2"/>
        <v>620.9999999999825</v>
      </c>
      <c r="I12" s="1">
        <f t="shared" si="1"/>
        <v>1956.1999999999773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</f>
        <v>69559.20000000001</v>
      </c>
      <c r="E17" s="3">
        <f>D17/D134*100</f>
        <v>29.739612927388936</v>
      </c>
      <c r="F17" s="3">
        <f>D17/B17*100</f>
        <v>80.28142680063988</v>
      </c>
      <c r="G17" s="3">
        <f t="shared" si="0"/>
        <v>39.129268140387715</v>
      </c>
      <c r="H17" s="3">
        <f>B17-D17</f>
        <v>17084.999999999985</v>
      </c>
      <c r="I17" s="3">
        <f t="shared" si="1"/>
        <v>108208.5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</f>
        <v>54990.59999999999</v>
      </c>
      <c r="E18" s="1">
        <f>D18/D17*100</f>
        <v>79.05582582893418</v>
      </c>
      <c r="F18" s="1">
        <f t="shared" si="3"/>
        <v>84.56033411654712</v>
      </c>
      <c r="G18" s="1">
        <f t="shared" si="0"/>
        <v>41.221257313338846</v>
      </c>
      <c r="H18" s="1">
        <f t="shared" si="2"/>
        <v>10040.600000000006</v>
      </c>
      <c r="I18" s="1">
        <f t="shared" si="1"/>
        <v>78412.90000000001</v>
      </c>
    </row>
    <row r="19" spans="1:9" ht="18">
      <c r="A19" s="31" t="s">
        <v>2</v>
      </c>
      <c r="B19" s="52">
        <f>3528.4-43.4-72.4</f>
        <v>3412.6</v>
      </c>
      <c r="C19" s="53">
        <f>7565.3-5.5+258.8</f>
        <v>7818.6</v>
      </c>
      <c r="D19" s="54">
        <f>15+99.7+173.8+0.6+107.5+22.1+0.5+193.8+202.2+7.6+0.9+0.4+198.3+0.9+0.9+95.5+0.1+279.3+38.4+83.3+46.9+46.6+4.1+6.6+39.1</f>
        <v>1664.0999999999997</v>
      </c>
      <c r="E19" s="1">
        <f>D19/D17*100</f>
        <v>2.39235068833454</v>
      </c>
      <c r="F19" s="1">
        <f t="shared" si="3"/>
        <v>48.76340620055089</v>
      </c>
      <c r="G19" s="1">
        <f t="shared" si="0"/>
        <v>21.28386156089325</v>
      </c>
      <c r="H19" s="1">
        <f t="shared" si="2"/>
        <v>1748.5000000000002</v>
      </c>
      <c r="I19" s="1">
        <f t="shared" si="1"/>
        <v>6154.500000000001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50.7+162.6+43.4+2.3+47.2+1.8+59.1-0.1+62.8+64.5+13.9+16.6+5.7+70.4+205+17+53.6+0.4+52.9</f>
        <v>929.8</v>
      </c>
      <c r="E20" s="1">
        <f>D20/D17*100</f>
        <v>1.3367031248202967</v>
      </c>
      <c r="F20" s="1">
        <f t="shared" si="3"/>
        <v>82.29775181448043</v>
      </c>
      <c r="G20" s="1">
        <f t="shared" si="0"/>
        <v>32.77867869985194</v>
      </c>
      <c r="H20" s="1">
        <f t="shared" si="2"/>
        <v>200</v>
      </c>
      <c r="I20" s="1">
        <f t="shared" si="1"/>
        <v>1906.8</v>
      </c>
    </row>
    <row r="21" spans="1:9" ht="18">
      <c r="A21" s="31" t="s">
        <v>0</v>
      </c>
      <c r="B21" s="52">
        <f>9059.8+31.9+72.4</f>
        <v>9164.099999999999</v>
      </c>
      <c r="C21" s="53">
        <f>19349.6+4</f>
        <v>19353.6</v>
      </c>
      <c r="D21" s="54">
        <f>36.6+15.7+3.3+2+290.1+4.1+24.2+41.8-0.1+460.8+0.9+2.5+257.9+361.7+1303.2+901+0.2+255.3+105.4+1050+1256.6+91+115.9+147.7</f>
        <v>6727.8</v>
      </c>
      <c r="E21" s="1">
        <f>D21/D17*100</f>
        <v>9.672049132249938</v>
      </c>
      <c r="F21" s="1">
        <f t="shared" si="3"/>
        <v>73.41473794480638</v>
      </c>
      <c r="G21" s="1">
        <f t="shared" si="0"/>
        <v>34.76252480158731</v>
      </c>
      <c r="H21" s="1">
        <f t="shared" si="2"/>
        <v>2436.2999999999984</v>
      </c>
      <c r="I21" s="1">
        <f t="shared" si="1"/>
        <v>12625.8</v>
      </c>
    </row>
    <row r="22" spans="1:9" ht="18">
      <c r="A22" s="31" t="s">
        <v>15</v>
      </c>
      <c r="B22" s="52">
        <f>615.7+8.9</f>
        <v>624.6</v>
      </c>
      <c r="C22" s="53">
        <v>1388.5</v>
      </c>
      <c r="D22" s="54">
        <f>14.2+80.1+19.7+105+3.5+1.3+30+84.1+0.1+72.2+54.8+15.1+59.3+59.3</f>
        <v>598.6999999999999</v>
      </c>
      <c r="E22" s="1">
        <f>D22/D17*100</f>
        <v>0.86070570104314</v>
      </c>
      <c r="F22" s="1">
        <f t="shared" si="3"/>
        <v>95.85334614153057</v>
      </c>
      <c r="G22" s="1">
        <f t="shared" si="0"/>
        <v>43.118473172488294</v>
      </c>
      <c r="H22" s="1">
        <f t="shared" si="2"/>
        <v>25.90000000000009</v>
      </c>
      <c r="I22" s="1">
        <f t="shared" si="1"/>
        <v>789.8000000000001</v>
      </c>
    </row>
    <row r="23" spans="1:9" ht="18.75" thickBot="1">
      <c r="A23" s="31" t="s">
        <v>35</v>
      </c>
      <c r="B23" s="53">
        <f>B17-B18-B19-B20-B21-B22</f>
        <v>7281.900000000003</v>
      </c>
      <c r="C23" s="53">
        <f>C17-C18-C19-C20-C21-C22</f>
        <v>12966.900000000016</v>
      </c>
      <c r="D23" s="53">
        <f>D17-D18-D19-D20-D21-D22</f>
        <v>4648.200000000021</v>
      </c>
      <c r="E23" s="1">
        <f>D23/D17*100</f>
        <v>6.682365524617909</v>
      </c>
      <c r="F23" s="1">
        <f t="shared" si="3"/>
        <v>63.8322415853008</v>
      </c>
      <c r="G23" s="1">
        <f t="shared" si="0"/>
        <v>35.84665571570703</v>
      </c>
      <c r="H23" s="1">
        <f t="shared" si="2"/>
        <v>2633.6999999999825</v>
      </c>
      <c r="I23" s="1">
        <f t="shared" si="1"/>
        <v>8318.699999999995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</f>
        <v>13469.300000000003</v>
      </c>
      <c r="E31" s="3">
        <f>D31/D134*100</f>
        <v>5.7587172998378335</v>
      </c>
      <c r="F31" s="3">
        <f>D31/B31*100</f>
        <v>82.98042742993736</v>
      </c>
      <c r="G31" s="3">
        <f t="shared" si="0"/>
        <v>35.89343864754383</v>
      </c>
      <c r="H31" s="3">
        <f aca="true" t="shared" si="4" ref="H31:H41">B31-D31</f>
        <v>2762.5999999999967</v>
      </c>
      <c r="I31" s="3">
        <f t="shared" si="1"/>
        <v>24056.5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</f>
        <v>10020.9</v>
      </c>
      <c r="E32" s="1">
        <f>D32/D31*100</f>
        <v>74.398075623826</v>
      </c>
      <c r="F32" s="1">
        <f t="shared" si="3"/>
        <v>87.33190988714105</v>
      </c>
      <c r="G32" s="1">
        <f t="shared" si="0"/>
        <v>35.516214779372675</v>
      </c>
      <c r="H32" s="1">
        <f t="shared" si="4"/>
        <v>1453.6000000000004</v>
      </c>
      <c r="I32" s="1">
        <f t="shared" si="1"/>
        <v>18194.1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982.9+0.2</f>
        <v>983.1</v>
      </c>
      <c r="C34" s="53">
        <f>1732.8+0.4</f>
        <v>1733.2</v>
      </c>
      <c r="D34" s="54">
        <f>1+2.5+0.8+6+1.4+0.1+11.2+0.5+6.3-0.2+32.4+6.9+2.4+3.4+18.4+48+143.7+198.6+32.7+71.3+22.6+9.9</f>
        <v>619.9</v>
      </c>
      <c r="E34" s="1">
        <f>D34/D31*100</f>
        <v>4.60231786358608</v>
      </c>
      <c r="F34" s="1">
        <f t="shared" si="3"/>
        <v>63.05564032143221</v>
      </c>
      <c r="G34" s="1">
        <f t="shared" si="0"/>
        <v>35.76621278559889</v>
      </c>
      <c r="H34" s="1">
        <f t="shared" si="4"/>
        <v>363.20000000000005</v>
      </c>
      <c r="I34" s="1">
        <f t="shared" si="1"/>
        <v>1113.3000000000002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38.5+5.5+3+4.5+22.1+25.5+8.2+45.3+17.5+1</f>
        <v>171.1</v>
      </c>
      <c r="E35" s="21">
        <f>D35/D31*100</f>
        <v>1.270296154959797</v>
      </c>
      <c r="F35" s="21">
        <f t="shared" si="3"/>
        <v>41.998036327933235</v>
      </c>
      <c r="G35" s="21">
        <f t="shared" si="0"/>
        <v>23.920033552355655</v>
      </c>
      <c r="H35" s="21">
        <f t="shared" si="4"/>
        <v>236.29999999999998</v>
      </c>
      <c r="I35" s="21">
        <f t="shared" si="1"/>
        <v>544.1999999999999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0.10690978744255454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3348.8999999999996</v>
      </c>
      <c r="C37" s="52">
        <f>C31-C32-C34-C35-C33-C36</f>
        <v>6837.100000000003</v>
      </c>
      <c r="D37" s="52">
        <f>D31-D32-D34-D35-D33-D36</f>
        <v>2643.000000000003</v>
      </c>
      <c r="E37" s="1">
        <f>D37/D31*100</f>
        <v>19.62240057018555</v>
      </c>
      <c r="F37" s="1">
        <f t="shared" si="3"/>
        <v>78.92143688972509</v>
      </c>
      <c r="G37" s="1">
        <f t="shared" si="0"/>
        <v>38.65674043088447</v>
      </c>
      <c r="H37" s="1">
        <f>B37-D37</f>
        <v>705.8999999999965</v>
      </c>
      <c r="I37" s="1">
        <f t="shared" si="1"/>
        <v>4194.1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0.0944016971783384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179.7+225.2+3.4+199.4+211.8+7.4+5.4+7.6+190.5+3.4+230.5+100.1+236.3+13.2+11.9+20.5+199.9+0.1+2+33.2+238.5+1.1+16.6</f>
        <v>2137.7</v>
      </c>
      <c r="E43" s="3">
        <f>D43/D134*100</f>
        <v>0.913960634321259</v>
      </c>
      <c r="F43" s="3">
        <f>D43/B43*100</f>
        <v>82.4411878133436</v>
      </c>
      <c r="G43" s="3">
        <f aca="true" t="shared" si="5" ref="G43:G73">D43/C43*100</f>
        <v>35.01441394221319</v>
      </c>
      <c r="H43" s="3">
        <f>B43-D43</f>
        <v>455.3000000000002</v>
      </c>
      <c r="I43" s="3">
        <f aca="true" t="shared" si="6" ref="I43:I74">C43-D43</f>
        <v>3967.500000000001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</f>
        <v>1855.6</v>
      </c>
      <c r="E44" s="1">
        <f>D44/D43*100</f>
        <v>86.80357393460262</v>
      </c>
      <c r="F44" s="1">
        <f aca="true" t="shared" si="7" ref="F44:F71">D44/B44*100</f>
        <v>86.82794441064995</v>
      </c>
      <c r="G44" s="1">
        <f t="shared" si="5"/>
        <v>34.623278725230435</v>
      </c>
      <c r="H44" s="1">
        <f aca="true" t="shared" si="8" ref="H44:H71">B44-D44</f>
        <v>281.5</v>
      </c>
      <c r="I44" s="1">
        <f t="shared" si="6"/>
        <v>3503.8000000000006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0.6455536324086636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</f>
        <v>188.1</v>
      </c>
      <c r="E47" s="1">
        <f>D47/D43*100</f>
        <v>8.799176685222436</v>
      </c>
      <c r="F47" s="1">
        <f t="shared" si="7"/>
        <v>72.26277372262773</v>
      </c>
      <c r="G47" s="1">
        <f t="shared" si="5"/>
        <v>49.357124114405664</v>
      </c>
      <c r="H47" s="1">
        <f t="shared" si="8"/>
        <v>72.20000000000002</v>
      </c>
      <c r="I47" s="1">
        <f t="shared" si="6"/>
        <v>193.00000000000003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80.19999999999992</v>
      </c>
      <c r="E48" s="1">
        <f>D48/D43*100</f>
        <v>3.751695747766287</v>
      </c>
      <c r="F48" s="1">
        <f t="shared" si="7"/>
        <v>44.40753045404202</v>
      </c>
      <c r="G48" s="1">
        <f t="shared" si="5"/>
        <v>24.406573341448535</v>
      </c>
      <c r="H48" s="1">
        <f t="shared" si="8"/>
        <v>100.40000000000016</v>
      </c>
      <c r="I48" s="1">
        <f t="shared" si="6"/>
        <v>248.4000000000002</v>
      </c>
    </row>
    <row r="49" spans="1:9" ht="18.75" thickBot="1">
      <c r="A49" s="30" t="s">
        <v>4</v>
      </c>
      <c r="B49" s="55">
        <f>5506.4-7.7</f>
        <v>5498.7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</f>
        <v>4415.5</v>
      </c>
      <c r="E49" s="3">
        <f>D49/D134*100</f>
        <v>1.887820171607578</v>
      </c>
      <c r="F49" s="3">
        <f>D49/B49*100</f>
        <v>80.30079837052394</v>
      </c>
      <c r="G49" s="3">
        <f t="shared" si="5"/>
        <v>36.370899985173224</v>
      </c>
      <c r="H49" s="3">
        <f>B49-D49</f>
        <v>1083.1999999999998</v>
      </c>
      <c r="I49" s="3">
        <f t="shared" si="6"/>
        <v>7724.699999999999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</f>
        <v>2797.1</v>
      </c>
      <c r="E50" s="1">
        <f>D50/D49*100</f>
        <v>63.347299286604006</v>
      </c>
      <c r="F50" s="1">
        <f t="shared" si="7"/>
        <v>87.34659463510602</v>
      </c>
      <c r="G50" s="1">
        <f t="shared" si="5"/>
        <v>37.33399180470095</v>
      </c>
      <c r="H50" s="1">
        <f t="shared" si="8"/>
        <v>405.2000000000003</v>
      </c>
      <c r="I50" s="1">
        <f t="shared" si="6"/>
        <v>4695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</f>
        <v>51.300000000000004</v>
      </c>
      <c r="E52" s="1">
        <f>D52/D49*100</f>
        <v>1.161816328841581</v>
      </c>
      <c r="F52" s="1">
        <f t="shared" si="7"/>
        <v>35.949544498948846</v>
      </c>
      <c r="G52" s="1">
        <f t="shared" si="5"/>
        <v>15.784615384615385</v>
      </c>
      <c r="H52" s="1">
        <f t="shared" si="8"/>
        <v>91.39999999999998</v>
      </c>
      <c r="I52" s="1">
        <f t="shared" si="6"/>
        <v>273.7</v>
      </c>
    </row>
    <row r="53" spans="1:9" ht="18">
      <c r="A53" s="31" t="s">
        <v>0</v>
      </c>
      <c r="B53" s="52">
        <f>288.4-7.7</f>
        <v>280.7</v>
      </c>
      <c r="C53" s="53">
        <v>534.1</v>
      </c>
      <c r="D53" s="54">
        <f>6+11+5+10.4+0.1+20.8+16+0.1+76.5+39.2+7.7+0.3+8.1+0.1+0.2</f>
        <v>201.49999999999994</v>
      </c>
      <c r="E53" s="1">
        <f>D53/D49*100</f>
        <v>4.56346959574227</v>
      </c>
      <c r="F53" s="1">
        <f t="shared" si="7"/>
        <v>71.78482365514782</v>
      </c>
      <c r="G53" s="1">
        <f t="shared" si="5"/>
        <v>37.72701741246956</v>
      </c>
      <c r="H53" s="1">
        <f t="shared" si="8"/>
        <v>79.20000000000005</v>
      </c>
      <c r="I53" s="1">
        <f t="shared" si="6"/>
        <v>332.6000000000001</v>
      </c>
    </row>
    <row r="54" spans="1:9" ht="18.75" thickBot="1">
      <c r="A54" s="31" t="s">
        <v>35</v>
      </c>
      <c r="B54" s="53">
        <f>B49-B50-B53-B52-B51</f>
        <v>1872.9999999999995</v>
      </c>
      <c r="C54" s="53">
        <f>C49-C50-C53-C52-C51</f>
        <v>3779.2999999999984</v>
      </c>
      <c r="D54" s="53">
        <f>D49-D50-D53-D52-D51</f>
        <v>1365.6000000000001</v>
      </c>
      <c r="E54" s="1">
        <f>D54/D49*100</f>
        <v>30.92741478881214</v>
      </c>
      <c r="F54" s="1">
        <f t="shared" si="7"/>
        <v>72.90977042178326</v>
      </c>
      <c r="G54" s="1">
        <f t="shared" si="5"/>
        <v>36.133675548381994</v>
      </c>
      <c r="H54" s="1">
        <f t="shared" si="8"/>
        <v>507.3999999999994</v>
      </c>
      <c r="I54" s="1">
        <f>C54-D54</f>
        <v>2413.699999999998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1554.4+7.7</f>
        <v>1562.1000000000001</v>
      </c>
      <c r="C56" s="56">
        <f>3908.9-890.1</f>
        <v>3018.8</v>
      </c>
      <c r="D56" s="57">
        <f>128-60.9+102.5+11.8+75.2+16.7+4.5+87.9+0.1+68.6+30.5+35.2+2.4+30+93-9.8+0.1+1.7+68.5+10.2+1.8+24.5+103.7+27.9-0.2+10.2+8.1+67+7.8</f>
        <v>947.0000000000001</v>
      </c>
      <c r="E56" s="3">
        <f>D56/D134*100</f>
        <v>0.4048840907060076</v>
      </c>
      <c r="F56" s="3">
        <f>D56/B56*100</f>
        <v>60.62351962102298</v>
      </c>
      <c r="G56" s="3">
        <f t="shared" si="5"/>
        <v>31.3700808268186</v>
      </c>
      <c r="H56" s="3">
        <f>B56-D56</f>
        <v>615.1</v>
      </c>
      <c r="I56" s="3">
        <f t="shared" si="6"/>
        <v>2071.8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</f>
        <v>756.6</v>
      </c>
      <c r="E57" s="1">
        <f>D57/D56*100</f>
        <v>79.89440337909186</v>
      </c>
      <c r="F57" s="1">
        <f t="shared" si="7"/>
        <v>82.78805120910384</v>
      </c>
      <c r="G57" s="1">
        <f t="shared" si="5"/>
        <v>44.453584018801415</v>
      </c>
      <c r="H57" s="1">
        <f t="shared" si="8"/>
        <v>157.29999999999995</v>
      </c>
      <c r="I57" s="1">
        <f t="shared" si="6"/>
        <v>945.4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161.6-0.1</f>
        <v>161.5</v>
      </c>
      <c r="C59" s="53">
        <f>297.4-9.5</f>
        <v>287.9</v>
      </c>
      <c r="D59" s="54">
        <f>4.5+4.5+30.5+35.2+10+24.5+10.2+0.1</f>
        <v>119.5</v>
      </c>
      <c r="E59" s="1">
        <f>D59/D56*100</f>
        <v>12.618796198521645</v>
      </c>
      <c r="F59" s="1">
        <f t="shared" si="7"/>
        <v>73.9938080495356</v>
      </c>
      <c r="G59" s="1">
        <f t="shared" si="5"/>
        <v>41.507467870788474</v>
      </c>
      <c r="H59" s="1">
        <f t="shared" si="8"/>
        <v>42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81.20000000000016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7.486800422386493</v>
      </c>
      <c r="F61" s="1">
        <f t="shared" si="7"/>
        <v>87.31527093596053</v>
      </c>
      <c r="G61" s="1">
        <f t="shared" si="5"/>
        <v>23.6175882744837</v>
      </c>
      <c r="H61" s="1">
        <f t="shared" si="8"/>
        <v>10.300000000000068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</f>
        <v>16362.3</v>
      </c>
      <c r="E87" s="3">
        <f>D87/D134*100</f>
        <v>6.995601855711622</v>
      </c>
      <c r="F87" s="3">
        <f aca="true" t="shared" si="11" ref="F87:F92">D87/B87*100</f>
        <v>80.74725122880436</v>
      </c>
      <c r="G87" s="3">
        <f t="shared" si="9"/>
        <v>36.390587816649244</v>
      </c>
      <c r="H87" s="3">
        <f aca="true" t="shared" si="12" ref="H87:H92">B87-D87</f>
        <v>3901.2999999999993</v>
      </c>
      <c r="I87" s="3">
        <f t="shared" si="10"/>
        <v>28600.7</v>
      </c>
    </row>
    <row r="88" spans="1:9" ht="18">
      <c r="A88" s="31" t="s">
        <v>3</v>
      </c>
      <c r="B88" s="52">
        <f>15971.5-2.8+24.2</f>
        <v>15992.900000000001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</f>
        <v>13620.8</v>
      </c>
      <c r="E88" s="1">
        <f>D88/D87*100</f>
        <v>83.24502056556841</v>
      </c>
      <c r="F88" s="1">
        <f t="shared" si="11"/>
        <v>85.16779320823615</v>
      </c>
      <c r="G88" s="1">
        <f t="shared" si="9"/>
        <v>35.83261207556501</v>
      </c>
      <c r="H88" s="1">
        <f t="shared" si="12"/>
        <v>2372.100000000002</v>
      </c>
      <c r="I88" s="1">
        <f t="shared" si="10"/>
        <v>24391.500000000004</v>
      </c>
    </row>
    <row r="89" spans="1:9" ht="18">
      <c r="A89" s="31" t="s">
        <v>33</v>
      </c>
      <c r="B89" s="52">
        <f>1181.2-6.5+3.5</f>
        <v>1178.2</v>
      </c>
      <c r="C89" s="53">
        <f>1866.3+51.3</f>
        <v>1917.6</v>
      </c>
      <c r="D89" s="54">
        <f>125+55.5+51.3+1.7-0.1+10.4+5.3+280.6+162.7+2.2+25.3+117.8+56.8+64.4+1.4</f>
        <v>960.3</v>
      </c>
      <c r="E89" s="1">
        <f>D89/D87*100</f>
        <v>5.868979299976164</v>
      </c>
      <c r="F89" s="1">
        <f t="shared" si="11"/>
        <v>81.50568664063826</v>
      </c>
      <c r="G89" s="1">
        <f t="shared" si="9"/>
        <v>50.07822277847309</v>
      </c>
      <c r="H89" s="1">
        <f t="shared" si="12"/>
        <v>217.9000000000001</v>
      </c>
      <c r="I89" s="1">
        <f t="shared" si="10"/>
        <v>957.3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3092.4999999999973</v>
      </c>
      <c r="C91" s="53">
        <f>C87-C88-C89-C90</f>
        <v>5033.099999999997</v>
      </c>
      <c r="D91" s="53">
        <f>D87-D88-D89-D90</f>
        <v>1781.2</v>
      </c>
      <c r="E91" s="1">
        <f>D91/D87*100</f>
        <v>10.886000134455426</v>
      </c>
      <c r="F91" s="1">
        <f t="shared" si="11"/>
        <v>57.59741309620053</v>
      </c>
      <c r="G91" s="1">
        <f>D91/C91*100</f>
        <v>35.38972005324752</v>
      </c>
      <c r="H91" s="1">
        <f t="shared" si="12"/>
        <v>1311.2999999999972</v>
      </c>
      <c r="I91" s="1">
        <f>C91-D91</f>
        <v>3251.899999999997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</f>
        <v>13828.800000000003</v>
      </c>
      <c r="E92" s="3">
        <f>D92/D134*100</f>
        <v>5.9124193384955</v>
      </c>
      <c r="F92" s="3">
        <f t="shared" si="11"/>
        <v>65.68159473361737</v>
      </c>
      <c r="G92" s="3">
        <f>D92/C92*100</f>
        <v>31.95238381308429</v>
      </c>
      <c r="H92" s="3">
        <f t="shared" si="12"/>
        <v>7225.499999999996</v>
      </c>
      <c r="I92" s="3">
        <f>C92-D92</f>
        <v>29450.6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</f>
        <v>2322.1</v>
      </c>
      <c r="E98" s="27">
        <f>D98/D134*100</f>
        <v>0.9927997328705597</v>
      </c>
      <c r="F98" s="27">
        <f>D98/B98*100</f>
        <v>83.26520367183016</v>
      </c>
      <c r="G98" s="27">
        <f aca="true" t="shared" si="13" ref="G98:G111">D98/C98*100</f>
        <v>37.673188617411334</v>
      </c>
      <c r="H98" s="27">
        <f>B98-D98</f>
        <v>466.7000000000003</v>
      </c>
      <c r="I98" s="27">
        <f aca="true" t="shared" si="14" ref="I98:I132">C98-D98</f>
        <v>3841.7000000000003</v>
      </c>
    </row>
    <row r="99" spans="1:9" ht="18">
      <c r="A99" s="95" t="s">
        <v>66</v>
      </c>
      <c r="B99" s="105">
        <f>22.5-2.3-5</f>
        <v>15.2</v>
      </c>
      <c r="C99" s="103">
        <f>23.5-2.3-6</f>
        <v>15.2</v>
      </c>
      <c r="D99" s="103">
        <f>12.7</f>
        <v>12.7</v>
      </c>
      <c r="E99" s="99">
        <f>D99/D98*100</f>
        <v>0.5469187373498127</v>
      </c>
      <c r="F99" s="1">
        <f>D99/B99*100</f>
        <v>83.55263157894737</v>
      </c>
      <c r="G99" s="99">
        <f>D99/C99*100</f>
        <v>83.55263157894737</v>
      </c>
      <c r="H99" s="99">
        <f>B99-D99</f>
        <v>2.5</v>
      </c>
      <c r="I99" s="99">
        <f t="shared" si="14"/>
        <v>2.5</v>
      </c>
    </row>
    <row r="100" spans="1:9" ht="18">
      <c r="A100" s="101" t="s">
        <v>65</v>
      </c>
      <c r="B100" s="85">
        <f>2536.7-3.4-0.4+10.3</f>
        <v>2543.2</v>
      </c>
      <c r="C100" s="54">
        <f>4699.6+1.8+903.3-10.8-3+21.3</f>
        <v>5612.200000000001</v>
      </c>
      <c r="D100" s="54">
        <f>111.4+112.6+0.9+99.8+111.4+47.6+73.3-0.9+24.7+28.7+415.6+4.4+7.7+94.7+205.4+127.9+182.3+101.7+1.5+137.1+2.5+115.1+119.6+27+29</f>
        <v>2181.0000000000005</v>
      </c>
      <c r="E100" s="1">
        <f>D100/D98*100</f>
        <v>93.92360363464108</v>
      </c>
      <c r="F100" s="1">
        <f aca="true" t="shared" si="15" ref="F100:F132">D100/B100*100</f>
        <v>85.75810003145645</v>
      </c>
      <c r="G100" s="1">
        <f t="shared" si="13"/>
        <v>38.861765439578065</v>
      </c>
      <c r="H100" s="1">
        <f>B100-D100</f>
        <v>362.19999999999936</v>
      </c>
      <c r="I100" s="1">
        <f t="shared" si="14"/>
        <v>3431.2000000000003</v>
      </c>
    </row>
    <row r="101" spans="1:9" ht="18.75" thickBot="1">
      <c r="A101" s="102" t="s">
        <v>35</v>
      </c>
      <c r="B101" s="104">
        <f>B98-B99-B100</f>
        <v>230.40000000000055</v>
      </c>
      <c r="C101" s="104">
        <f>C98-C99-C100</f>
        <v>536.3999999999996</v>
      </c>
      <c r="D101" s="104">
        <f>D98-D99-D100</f>
        <v>128.39999999999964</v>
      </c>
      <c r="E101" s="100">
        <f>D101/D98*100</f>
        <v>5.529477628009114</v>
      </c>
      <c r="F101" s="100">
        <f t="shared" si="15"/>
        <v>55.72916666666637</v>
      </c>
      <c r="G101" s="100">
        <f t="shared" si="13"/>
        <v>23.937360178970867</v>
      </c>
      <c r="H101" s="100">
        <f>B101-D101</f>
        <v>102.00000000000091</v>
      </c>
      <c r="I101" s="100">
        <f t="shared" si="14"/>
        <v>408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5841.7</v>
      </c>
      <c r="E102" s="98">
        <f>D102/D134*100</f>
        <v>2.497583308001356</v>
      </c>
      <c r="F102" s="98">
        <f>D102/B102*100</f>
        <v>65.37045533386299</v>
      </c>
      <c r="G102" s="98">
        <f t="shared" si="13"/>
        <v>34.654035071067554</v>
      </c>
      <c r="H102" s="98">
        <f>B102-D102</f>
        <v>3094.6000000000013</v>
      </c>
      <c r="I102" s="98">
        <f t="shared" si="14"/>
        <v>11015.5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</f>
        <v>396.29999999999995</v>
      </c>
      <c r="E103" s="6">
        <f>D103/D102*100</f>
        <v>6.783984114213328</v>
      </c>
      <c r="F103" s="6">
        <f t="shared" si="15"/>
        <v>43.50642221978263</v>
      </c>
      <c r="G103" s="6">
        <f t="shared" si="13"/>
        <v>21.193646719075883</v>
      </c>
      <c r="H103" s="6">
        <f aca="true" t="shared" si="16" ref="H103:H132">B103-D103</f>
        <v>514.6</v>
      </c>
      <c r="I103" s="6">
        <f t="shared" si="14"/>
        <v>1473.6000000000001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0.37489087080815514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5.392265949980313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0.39200917541126723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f>4.9+70</f>
        <v>74.9</v>
      </c>
      <c r="E112" s="6">
        <f>D112/D102*100</f>
        <v>1.282161014773097</v>
      </c>
      <c r="F112" s="6">
        <f>D112/B112*100</f>
        <v>41.937290033594635</v>
      </c>
      <c r="G112" s="6">
        <f aca="true" t="shared" si="17" ref="G112:G132">D112/C112*100</f>
        <v>31.391450125733446</v>
      </c>
      <c r="H112" s="6">
        <f t="shared" si="16"/>
        <v>103.69999999999999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13.5+13.4+14.3+0.8+6.9+0.4+13.5-0.1+0.8+0.5+2</f>
        <v>66</v>
      </c>
      <c r="E113" s="6">
        <f>D113/D102*100</f>
        <v>1.129808103805399</v>
      </c>
      <c r="F113" s="6">
        <f t="shared" si="15"/>
        <v>81.98757763975155</v>
      </c>
      <c r="G113" s="6">
        <f t="shared" si="17"/>
        <v>43.02477183833116</v>
      </c>
      <c r="H113" s="6">
        <f t="shared" si="16"/>
        <v>14.5</v>
      </c>
      <c r="I113" s="6">
        <f t="shared" si="14"/>
        <v>87.4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0.3406542616019309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4.21281476282589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0.065049557491826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0.36633171850659907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0.3132649742369516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0.6282417789342143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0.03594843966653543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21.4+1.2+34.6+22.6+3.4+31.2+5.1+22.6+3+44.8+0.2+32.7+27.3+30.6+3.7+29.7+4.3</f>
        <v>318.40000000000003</v>
      </c>
      <c r="E126" s="21">
        <f>D126/D102*100</f>
        <v>5.450468185630896</v>
      </c>
      <c r="F126" s="6">
        <f t="shared" si="15"/>
        <v>87.42449203734213</v>
      </c>
      <c r="G126" s="6">
        <f t="shared" si="17"/>
        <v>36.67357751670122</v>
      </c>
      <c r="H126" s="6">
        <f t="shared" si="16"/>
        <v>45.799999999999955</v>
      </c>
      <c r="I126" s="6">
        <f t="shared" si="14"/>
        <v>549.8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</f>
        <v>271.6</v>
      </c>
      <c r="E127" s="1">
        <f>D127/D126*100</f>
        <v>85.30150753768844</v>
      </c>
      <c r="F127" s="1">
        <f>D127/B127*100</f>
        <v>88.96167703897805</v>
      </c>
      <c r="G127" s="1">
        <f t="shared" si="17"/>
        <v>36.353901753446664</v>
      </c>
      <c r="H127" s="1">
        <f t="shared" si="16"/>
        <v>33.69999999999999</v>
      </c>
      <c r="I127" s="1">
        <f t="shared" si="14"/>
        <v>475.5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3.4+3+2.7+1.6</f>
        <v>10.700000000000001</v>
      </c>
      <c r="E128" s="1">
        <f>D128/D126*100</f>
        <v>3.3605527638190953</v>
      </c>
      <c r="F128" s="1">
        <f>D128/B128*100</f>
        <v>69.03225806451614</v>
      </c>
      <c r="G128" s="1">
        <f>D128/C128*100</f>
        <v>39.05109489051096</v>
      </c>
      <c r="H128" s="1">
        <f t="shared" si="16"/>
        <v>4.799999999999999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71.6914596778335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1.5406474142800897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8384.6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233894.1</v>
      </c>
      <c r="E134" s="40">
        <v>100</v>
      </c>
      <c r="F134" s="3">
        <f>D134/B134*100</f>
        <v>76.36520531951435</v>
      </c>
      <c r="G134" s="3">
        <f aca="true" t="shared" si="18" ref="G134:G140">D134/C134*100</f>
        <v>37.47342628066942</v>
      </c>
      <c r="H134" s="3">
        <f aca="true" t="shared" si="19" ref="H134:H140">B134-D134</f>
        <v>72389.49999999997</v>
      </c>
      <c r="I134" s="3">
        <f aca="true" t="shared" si="20" ref="I134:I140">C134-D134</f>
        <v>390265.80000000005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205370.09999999995</v>
      </c>
      <c r="C135" s="70">
        <f>C7+C18+C32+C50+C57+C88+C110+C114+C44+C127</f>
        <v>430257.9</v>
      </c>
      <c r="D135" s="70">
        <f>D7+D18+D32+D50+D57+D88+D110+D114+D44+D127</f>
        <v>165949.8</v>
      </c>
      <c r="E135" s="6">
        <f>D135/D134*100</f>
        <v>70.95082774640318</v>
      </c>
      <c r="F135" s="6">
        <f aca="true" t="shared" si="21" ref="F135:F146">D135/B135*100</f>
        <v>80.80523893205488</v>
      </c>
      <c r="G135" s="6">
        <f t="shared" si="18"/>
        <v>38.56984380763258</v>
      </c>
      <c r="H135" s="6">
        <f t="shared" si="19"/>
        <v>39420.29999999996</v>
      </c>
      <c r="I135" s="20">
        <f t="shared" si="20"/>
        <v>264308.10000000003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36888</v>
      </c>
      <c r="C136" s="71">
        <f>C10+C21+C34+C53+C59+C89+C47+C128+C104+C107</f>
        <v>64923.7</v>
      </c>
      <c r="D136" s="71">
        <f>D10+D21+D34+D53+D59+D89+D47+D128+D104+D107</f>
        <v>24449.399999999998</v>
      </c>
      <c r="E136" s="6">
        <f>D136/D134*100</f>
        <v>10.45319227804378</v>
      </c>
      <c r="F136" s="6">
        <f t="shared" si="21"/>
        <v>66.2800910865322</v>
      </c>
      <c r="G136" s="6">
        <f t="shared" si="18"/>
        <v>37.65866701990182</v>
      </c>
      <c r="H136" s="6">
        <f t="shared" si="19"/>
        <v>12438.600000000002</v>
      </c>
      <c r="I136" s="20">
        <f t="shared" si="20"/>
        <v>40474.3</v>
      </c>
      <c r="K136" s="49"/>
      <c r="L136" s="106"/>
    </row>
    <row r="137" spans="1:12" ht="18.75">
      <c r="A137" s="25" t="s">
        <v>1</v>
      </c>
      <c r="B137" s="70">
        <f>B20+B9+B52+B46+B58+B33+B99</f>
        <v>9553.4</v>
      </c>
      <c r="C137" s="70">
        <f>C20+C9+C52+C46+C58+C33+C99</f>
        <v>20315.6</v>
      </c>
      <c r="D137" s="70">
        <f>D20+D9+D52+D46+D58+D33+D99</f>
        <v>8495.599999999999</v>
      </c>
      <c r="E137" s="6">
        <f>D137/D134*100</f>
        <v>3.632242112990451</v>
      </c>
      <c r="F137" s="6">
        <f t="shared" si="21"/>
        <v>88.92750225050766</v>
      </c>
      <c r="G137" s="6">
        <f t="shared" si="18"/>
        <v>41.81811022071708</v>
      </c>
      <c r="H137" s="6">
        <f t="shared" si="19"/>
        <v>1057.800000000001</v>
      </c>
      <c r="I137" s="20">
        <f t="shared" si="20"/>
        <v>11820</v>
      </c>
      <c r="K137" s="49"/>
      <c r="L137" s="50"/>
    </row>
    <row r="138" spans="1:12" ht="21" customHeight="1">
      <c r="A138" s="25" t="s">
        <v>15</v>
      </c>
      <c r="B138" s="70">
        <f>B11+B22+B100+B60+B36+B90</f>
        <v>3787.2</v>
      </c>
      <c r="C138" s="70">
        <f>C11+C22+C100+C60+C36+C90</f>
        <v>8036.400000000001</v>
      </c>
      <c r="D138" s="70">
        <f>D11+D22+D100+D60+D36+D90</f>
        <v>2841.3000000000006</v>
      </c>
      <c r="E138" s="6">
        <f>D138/D134*100</f>
        <v>1.214780535293537</v>
      </c>
      <c r="F138" s="6">
        <f t="shared" si="21"/>
        <v>75.02376425855516</v>
      </c>
      <c r="G138" s="6">
        <f t="shared" si="18"/>
        <v>35.35538300731672</v>
      </c>
      <c r="H138" s="6">
        <f t="shared" si="19"/>
        <v>945.8999999999992</v>
      </c>
      <c r="I138" s="20">
        <f t="shared" si="20"/>
        <v>5195.1</v>
      </c>
      <c r="K138" s="49"/>
      <c r="L138" s="106"/>
    </row>
    <row r="139" spans="1:12" ht="18.75">
      <c r="A139" s="25" t="s">
        <v>2</v>
      </c>
      <c r="B139" s="70">
        <f>B8+B19+B45+B51</f>
        <v>3436.6</v>
      </c>
      <c r="C139" s="70">
        <f>C8+C19+C45+C51</f>
        <v>7873.900000000001</v>
      </c>
      <c r="D139" s="70">
        <f>D8+D19+D45+D51</f>
        <v>1671.9999999999998</v>
      </c>
      <c r="E139" s="6">
        <f>D139/D134*100</f>
        <v>0.7148534315316204</v>
      </c>
      <c r="F139" s="6">
        <f t="shared" si="21"/>
        <v>48.65273817144852</v>
      </c>
      <c r="G139" s="6">
        <f t="shared" si="18"/>
        <v>21.234712150268606</v>
      </c>
      <c r="H139" s="6">
        <f t="shared" si="19"/>
        <v>1764.6000000000001</v>
      </c>
      <c r="I139" s="20">
        <f t="shared" si="20"/>
        <v>6201.900000000001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47248.30000000003</v>
      </c>
      <c r="C140" s="70">
        <f>C134-C135-C136-C137-C138-C139</f>
        <v>92752.40000000002</v>
      </c>
      <c r="D140" s="70">
        <f>D134-D135-D136-D137-D138-D139</f>
        <v>30486.000000000025</v>
      </c>
      <c r="E140" s="6">
        <f>D140/D134*100</f>
        <v>13.03410389573744</v>
      </c>
      <c r="F140" s="6">
        <f t="shared" si="21"/>
        <v>64.52295638149945</v>
      </c>
      <c r="G140" s="46">
        <f t="shared" si="18"/>
        <v>32.86815219875714</v>
      </c>
      <c r="H140" s="6">
        <f t="shared" si="19"/>
        <v>16762.300000000007</v>
      </c>
      <c r="I140" s="6">
        <f t="shared" si="20"/>
        <v>62266.399999999994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1880+1018.6+12561.6-300</f>
        <v>15160.2</v>
      </c>
      <c r="C142" s="77">
        <v>77971.6</v>
      </c>
      <c r="D142" s="77">
        <f>1285.7+343.1+251.2+535+4</f>
        <v>2419</v>
      </c>
      <c r="E142" s="16"/>
      <c r="F142" s="6">
        <f t="shared" si="21"/>
        <v>15.956253875278689</v>
      </c>
      <c r="G142" s="6">
        <f aca="true" t="shared" si="22" ref="G142:G151">D142/C142*100</f>
        <v>3.102411647317741</v>
      </c>
      <c r="H142" s="6">
        <f>B142-D142</f>
        <v>12741.2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65+10767.3+300</f>
        <v>11132.3</v>
      </c>
      <c r="C143" s="70">
        <f>23644.2-130</f>
        <v>23514.2</v>
      </c>
      <c r="D143" s="70">
        <f>2921.3+155.4+1707.9</f>
        <v>4784.6</v>
      </c>
      <c r="E143" s="6"/>
      <c r="F143" s="6">
        <f t="shared" si="21"/>
        <v>42.979438211331</v>
      </c>
      <c r="G143" s="6">
        <f t="shared" si="22"/>
        <v>20.34770479114748</v>
      </c>
      <c r="H143" s="6">
        <f aca="true" t="shared" si="24" ref="H143:H150">B143-D143</f>
        <v>6347.699999999999</v>
      </c>
      <c r="I143" s="6">
        <f t="shared" si="23"/>
        <v>18729.6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6096.5+112.1+30.9+1603.7+825.7-185.6+11.1+170.9+380.2+5.4+65.1+200.4+74.5+498.5</f>
        <v>9889.4</v>
      </c>
      <c r="E144" s="6"/>
      <c r="F144" s="6">
        <f t="shared" si="21"/>
        <v>43.70696436937057</v>
      </c>
      <c r="G144" s="6">
        <f t="shared" si="22"/>
        <v>9.595704279128707</v>
      </c>
      <c r="H144" s="6">
        <f t="shared" si="24"/>
        <v>12737.199999999999</v>
      </c>
      <c r="I144" s="6">
        <f t="shared" si="23"/>
        <v>93171.3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95.1+9.9+65+49.9+121.9</f>
        <v>341.8</v>
      </c>
      <c r="E150" s="26"/>
      <c r="F150" s="6">
        <f>D150/B150*100</f>
        <v>6.829307278866711</v>
      </c>
      <c r="G150" s="6">
        <f t="shared" si="22"/>
        <v>3.8550466372669554</v>
      </c>
      <c r="H150" s="6">
        <f t="shared" si="24"/>
        <v>4663.099999999999</v>
      </c>
      <c r="I150" s="6">
        <f t="shared" si="23"/>
        <v>8524.5</v>
      </c>
    </row>
    <row r="151" spans="1:9" ht="19.5" thickBot="1">
      <c r="A151" s="15" t="s">
        <v>20</v>
      </c>
      <c r="B151" s="94">
        <f>B134+B142+B146+B147+B143+B150+B149+B144+B148+B145</f>
        <v>374587.7</v>
      </c>
      <c r="C151" s="94">
        <f>C134+C142+C146+C147+C143+C150+C149+C144+C148+C145</f>
        <v>866336.9999999999</v>
      </c>
      <c r="D151" s="94">
        <f>D134+D142+D146+D147+D143+D150+D149+D144+D148+D145</f>
        <v>260604.8</v>
      </c>
      <c r="E151" s="27"/>
      <c r="F151" s="3">
        <f>D151/B151*100</f>
        <v>69.5711044436323</v>
      </c>
      <c r="G151" s="3">
        <f t="shared" si="22"/>
        <v>30.08122705136685</v>
      </c>
      <c r="H151" s="3">
        <f>B151-D151</f>
        <v>113982.90000000002</v>
      </c>
      <c r="I151" s="3">
        <f t="shared" si="23"/>
        <v>605732.2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233894.1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233894.1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2014-05-28T05:05:14Z</dcterms:modified>
  <cp:category/>
  <cp:version/>
  <cp:contentType/>
  <cp:contentStatus/>
</cp:coreProperties>
</file>